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лехнович1\ФА рабочая\Галина Гусарова\"/>
    </mc:Choice>
  </mc:AlternateContent>
  <bookViews>
    <workbookView xWindow="0" yWindow="0" windowWidth="24000" windowHeight="9135" tabRatio="598"/>
  </bookViews>
  <sheets>
    <sheet name="Мерности Материи Мг Фа" sheetId="4" r:id="rId1"/>
  </sheets>
  <definedNames>
    <definedName name="_xlnm.Print_Area" localSheetId="0">'Мерности Материи Мг Фа'!$A$1:$AH$33</definedName>
  </definedNames>
  <calcPr calcId="15251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20" i="4"/>
  <c r="C19" i="4" s="1"/>
  <c r="C18" i="4" s="1"/>
  <c r="C17" i="4" s="1"/>
  <c r="C16" i="4" s="1"/>
  <c r="C15" i="4" s="1"/>
  <c r="C14" i="4" s="1"/>
  <c r="C13" i="4" s="1"/>
  <c r="C12" i="4" l="1"/>
  <c r="C11" i="4" s="1"/>
  <c r="C10" i="4" s="1"/>
  <c r="C9" i="4" s="1"/>
  <c r="C8" i="4" s="1"/>
  <c r="C7" i="4" s="1"/>
  <c r="C6" i="4" s="1"/>
  <c r="AB6" i="4" s="1"/>
  <c r="AB13" i="4"/>
  <c r="AF19" i="4"/>
  <c r="AG20" i="4"/>
  <c r="L21" i="4"/>
  <c r="L20" i="4" s="1"/>
  <c r="L19" i="4" s="1"/>
  <c r="H21" i="4"/>
  <c r="R20" i="4"/>
  <c r="S20" i="4" s="1"/>
  <c r="R16" i="4"/>
  <c r="S16" i="4" s="1"/>
  <c r="R12" i="4"/>
  <c r="S12" i="4" s="1"/>
  <c r="Z20" i="4"/>
  <c r="AA20" i="4" s="1"/>
  <c r="Z16" i="4"/>
  <c r="AA16" i="4" s="1"/>
  <c r="AB20" i="4"/>
  <c r="AB16" i="4"/>
  <c r="R19" i="4"/>
  <c r="S19" i="4" s="1"/>
  <c r="R15" i="4"/>
  <c r="S15" i="4" s="1"/>
  <c r="Z19" i="4"/>
  <c r="AA19" i="4" s="1"/>
  <c r="Z15" i="4"/>
  <c r="AA15" i="4" s="1"/>
  <c r="Z11" i="4"/>
  <c r="AA11" i="4" s="1"/>
  <c r="AB19" i="4"/>
  <c r="AB15" i="4"/>
  <c r="AB11" i="4"/>
  <c r="R18" i="4"/>
  <c r="S18" i="4" s="1"/>
  <c r="R14" i="4"/>
  <c r="S14" i="4" s="1"/>
  <c r="R10" i="4"/>
  <c r="S10" i="4" s="1"/>
  <c r="Z18" i="4"/>
  <c r="AA18" i="4" s="1"/>
  <c r="Z14" i="4"/>
  <c r="AA14" i="4" s="1"/>
  <c r="Z10" i="4"/>
  <c r="AA10" i="4" s="1"/>
  <c r="AB18" i="4"/>
  <c r="AB14" i="4"/>
  <c r="AB10" i="4"/>
  <c r="R17" i="4"/>
  <c r="S17" i="4" s="1"/>
  <c r="R13" i="4"/>
  <c r="S13" i="4" s="1"/>
  <c r="Z17" i="4"/>
  <c r="AA17" i="4" s="1"/>
  <c r="Z13" i="4"/>
  <c r="AA13" i="4" s="1"/>
  <c r="Z9" i="4"/>
  <c r="AA9" i="4" s="1"/>
  <c r="AB17" i="4"/>
  <c r="AB9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P21" i="4"/>
  <c r="Q21" i="4" s="1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L18" i="4"/>
  <c r="H18" i="4"/>
  <c r="D17" i="4"/>
  <c r="H19" i="4"/>
  <c r="H20" i="4"/>
  <c r="Z6" i="4" l="1"/>
  <c r="AA6" i="4" s="1"/>
  <c r="R6" i="4"/>
  <c r="S6" i="4" s="1"/>
  <c r="AB7" i="4"/>
  <c r="Z7" i="4"/>
  <c r="AA7" i="4" s="1"/>
  <c r="R7" i="4"/>
  <c r="S7" i="4" s="1"/>
  <c r="R9" i="4"/>
  <c r="S9" i="4" s="1"/>
  <c r="AB8" i="4"/>
  <c r="Z8" i="4"/>
  <c r="AA8" i="4" s="1"/>
  <c r="R11" i="4"/>
  <c r="S11" i="4" s="1"/>
  <c r="AB12" i="4"/>
  <c r="Z12" i="4"/>
  <c r="AA12" i="4" s="1"/>
  <c r="R8" i="4"/>
  <c r="S8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<sst xmlns="http://schemas.openxmlformats.org/spreadsheetml/2006/main" count="229" uniqueCount="87">
  <si>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</si>
  <si>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</si>
  <si>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</si>
  <si>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</si>
  <si>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</si>
  <si>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</si>
  <si>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</si>
  <si>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</si>
  <si>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</si>
  <si>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</si>
  <si>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</si>
  <si>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</si>
  <si>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</si>
  <si>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</si>
  <si>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</si>
  <si>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</si>
  <si>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</si>
  <si>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</si>
  <si>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</si>
  <si>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</si>
  <si>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</si>
  <si>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</si>
  <si>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</si>
  <si>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</si>
  <si>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</si>
  <si>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</si>
  <si>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</si>
  <si>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</si>
  <si>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 xml:space="preserve"> Ч-к Р-ти Творящ Синтеза ИВО</t>
  </si>
  <si>
    <t>Ч-к ВЦР Полн Сов-в ИВО</t>
  </si>
  <si>
    <t>Расп 8 п 9,79, 82,85</t>
  </si>
  <si>
    <t>Расп 55 п 2</t>
  </si>
  <si>
    <t>16 реализации / развития Ипостасного Тела ИВО</t>
  </si>
  <si>
    <t xml:space="preserve">Стать </t>
  </si>
  <si>
    <t>Конституциональность</t>
  </si>
  <si>
    <t>Виртуозность</t>
  </si>
  <si>
    <t>Эталонность</t>
  </si>
  <si>
    <t>Элегантность</t>
  </si>
  <si>
    <t xml:space="preserve">Основность </t>
  </si>
  <si>
    <t>Очарование</t>
  </si>
  <si>
    <t>Катарсис</t>
  </si>
  <si>
    <t xml:space="preserve">Интуиция </t>
  </si>
  <si>
    <t>Инсайт</t>
  </si>
  <si>
    <t>Сканирование</t>
  </si>
  <si>
    <t>Благость</t>
  </si>
  <si>
    <t>Вкус</t>
  </si>
  <si>
    <t>Эмпатия</t>
  </si>
  <si>
    <t>Утончённость</t>
  </si>
  <si>
    <t>Естественность</t>
  </si>
  <si>
    <t>Основание:      Расп 8 п 9        Расп 9 п 9</t>
  </si>
  <si>
    <t xml:space="preserve">Основание:   </t>
  </si>
  <si>
    <t>Физическое Тело</t>
  </si>
  <si>
    <t>Совершенн.Физич Тело (ст.3х16)</t>
  </si>
  <si>
    <t>СовершенноеФизич Тело (ст.6х16)</t>
  </si>
  <si>
    <t>Совершенн.Физич Тело (ст.9х16)</t>
  </si>
  <si>
    <t xml:space="preserve"> Таблица расчётов мерностей Части Физическое Тело (63ч) Служащего Творения ИВДИВО и Совершенного Физического Тела ИВО     16-ричным ракурсом развития</t>
  </si>
  <si>
    <t>Этал.Частности Аппаратов Сист 63ч/Физ Тело/адрес в столпе 16384-цы ИВО</t>
  </si>
  <si>
    <t xml:space="preserve"> Мерность минимального явления Частностей Аппаратов Систем Части Физическое Тело ИВО</t>
  </si>
  <si>
    <t>Мерность минимального явления Аппаратов Систем Части Физическое Тело ИВО</t>
  </si>
  <si>
    <t>Этал. Системы Части Физическ. Тело/ адрес в столпе 16384-рицы/</t>
  </si>
  <si>
    <t xml:space="preserve"> Мерность минимального явления Систем Части Физическое Тело ИВО </t>
  </si>
  <si>
    <t>Базовая мерность 63 Части /без Систем, Аппаратов, Частностей/</t>
  </si>
  <si>
    <t xml:space="preserve"> Мерность 63 Части /Частности + Аппараты + Системы + Часть /</t>
  </si>
  <si>
    <t>Мерность Совершенного Физического Тела ИВО</t>
  </si>
  <si>
    <t xml:space="preserve"> Этал Аппар. Систем Части Физич.Тело ИВО /адрес в столпе 16384-р ИВО/</t>
  </si>
  <si>
    <t xml:space="preserve"> 63 Часть в 256-рице 4096 частей 16-ти ракурсно  /адрес в столпе 16384-рицы ИВО /</t>
  </si>
  <si>
    <t>Воля Любви Синтеза Мг Физического Тела ИВО</t>
  </si>
  <si>
    <t>Воля Жизни Синтеза Мг Физического Тела ИВО</t>
  </si>
  <si>
    <t>Воля Человечности Си Мг Физического Тела ИВО</t>
  </si>
  <si>
    <t>Воля Физики Физического Тела ИВО</t>
  </si>
  <si>
    <t>Воля Причиники  Синтеза Мг Физического Тела ИВО</t>
  </si>
  <si>
    <t>Воля Октики Синтеза  Мг Физического Тела ИВО</t>
  </si>
  <si>
    <t xml:space="preserve"> Воля Мощики Синтеза Мг Физического Тела ИВО</t>
  </si>
  <si>
    <t>Воля Вещества Синтеза Мг Физического Тела ИВО</t>
  </si>
  <si>
    <t>Воля Мерности Синтеза Мг Физического Тела ИВО</t>
  </si>
  <si>
    <t>Воля Поля Синтеза Мг Физического Тела ИВО</t>
  </si>
  <si>
    <t>Воля Энергии Синтеза Мг Физического Тела ИВО</t>
  </si>
  <si>
    <t>Воля Правила Синтеза Мг Физического Тела ИВО</t>
  </si>
  <si>
    <t>Воля Аксиомы Синтеза Мг Физического Тела ИВО</t>
  </si>
  <si>
    <t>Воля Меры Синтеза Мг Физического Тела ИВО</t>
  </si>
  <si>
    <t>Воля Окскости Синтеза Мг Физического Тела ИВО</t>
  </si>
  <si>
    <t>Воля Могущества Синтеза Мг Физического Тела ИВО</t>
  </si>
  <si>
    <t xml:space="preserve">Частность - Я Есмь Физического Тела ИВО </t>
  </si>
  <si>
    <t>Системы 63ч.-Духотворённость Я Есмь Физического Тела ИВО</t>
  </si>
  <si>
    <t>См Расп 63</t>
  </si>
  <si>
    <t>Аппараты-Телесносинтезная Система ИВ Си Физического Тела ИВО</t>
  </si>
  <si>
    <t>Утверждаю 04.10.2018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</si>
</sst>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sz val="16"/>
      <name val="Arial Cyr"/>
      <charset val="204"/>
    </font>
    <font>
      <b/>
      <i/>
      <sz val="14"/>
      <color theme="1"/>
      <name val="Arial Cyr"/>
      <charset val="204"/>
    </font>
    <font>
      <b/>
      <sz val="2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/>
    </xf>
    <xf numFmtId="3" fontId="5" fillId="3" borderId="31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4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3" fontId="2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6" fillId="0" borderId="0" xfId="0" applyFont="1"/>
    <xf numFmtId="0" fontId="5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40"/>
  <sheetViews>
    <sheetView tabSelected="1" zoomScale="70" zoomScaleNormal="70" workbookViewId="0">
      <selection activeCell="A3" sqref="A3:B3"/>
    </sheetView>
  </sheetViews>
  <sheetFormatPr defaultRowHeight="18" x14ac:dyDescent="0.25"/>
  <cols>
    <col min="1" max="1" width="4.140625" style="4" customWidth="1"/>
    <col min="2" max="2" width="40.7109375" style="3" customWidth="1"/>
    <col min="3" max="3" width="23.710937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17.42578125" style="3" customWidth="1"/>
    <col min="10" max="10" width="8.28515625" style="3" hidden="1" customWidth="1"/>
    <col min="11" max="11" width="21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20" style="3" hidden="1" customWidth="1"/>
    <col min="19" max="19" width="22.7109375" style="3" customWidth="1"/>
    <col min="20" max="20" width="9.42578125" style="3" customWidth="1"/>
    <col min="21" max="21" width="2" style="3" customWidth="1"/>
    <col min="22" max="22" width="5.7109375" style="3" customWidth="1"/>
    <col min="23" max="23" width="2.28515625" style="3" customWidth="1"/>
    <col min="24" max="24" width="12.85546875" style="3" customWidth="1"/>
    <col min="25" max="25" width="18.42578125" style="3" customWidth="1"/>
    <col min="26" max="26" width="20" style="3" hidden="1" customWidth="1"/>
    <col min="27" max="27" width="26.85546875" style="3" customWidth="1"/>
    <col min="28" max="28" width="27.140625" style="3" customWidth="1"/>
    <col min="29" max="29" width="30.140625" style="3" customWidth="1"/>
    <col min="30" max="30" width="29.28515625" style="3" customWidth="1"/>
    <col min="31" max="31" width="39.42578125" style="3" hidden="1" customWidth="1"/>
    <col min="32" max="32" width="13.85546875" style="3" customWidth="1"/>
    <col min="33" max="33" width="13.85546875" style="4" customWidth="1"/>
    <col min="34" max="34" width="67.7109375" style="3" customWidth="1"/>
    <col min="35" max="16384" width="9.140625" style="3"/>
  </cols>
  <sheetData>
    <row r="1" spans="1:88" s="2" customFormat="1" ht="48" customHeight="1" x14ac:dyDescent="0.25">
      <c r="A1" s="137" t="s">
        <v>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0"/>
      <c r="AJ1" s="2" t="s">
        <v>0</v>
      </c>
    </row>
    <row r="2" spans="1:88" s="2" customFormat="1" ht="28.5" thickBot="1" x14ac:dyDescent="0.45">
      <c r="A2" s="25"/>
      <c r="B2" s="27" t="s">
        <v>0</v>
      </c>
      <c r="C2" s="97"/>
      <c r="D2" s="129"/>
      <c r="E2" s="48"/>
      <c r="F2" s="48"/>
      <c r="G2" s="48"/>
      <c r="H2" s="48"/>
      <c r="I2" s="48"/>
      <c r="J2" s="48"/>
      <c r="K2" s="25"/>
      <c r="L2" s="48"/>
      <c r="M2" s="48"/>
      <c r="N2" s="48"/>
      <c r="O2" s="48"/>
      <c r="P2" s="48"/>
      <c r="Q2" s="48"/>
      <c r="R2" s="48"/>
      <c r="S2" s="25"/>
      <c r="T2" s="48"/>
      <c r="U2" s="48"/>
      <c r="V2" s="48"/>
      <c r="W2" s="48"/>
      <c r="X2" s="48"/>
      <c r="Y2" s="48"/>
      <c r="Z2" s="48"/>
      <c r="AA2" s="43" t="s">
        <v>0</v>
      </c>
      <c r="AE2" s="47"/>
      <c r="AF2" s="47"/>
      <c r="AG2" s="110"/>
      <c r="AH2" s="131" t="s">
        <v>86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29" customHeight="1" thickBot="1" x14ac:dyDescent="0.25">
      <c r="A3" s="147" t="s">
        <v>16</v>
      </c>
      <c r="B3" s="148"/>
      <c r="C3" s="128" t="s">
        <v>56</v>
      </c>
      <c r="D3" s="139" t="s">
        <v>57</v>
      </c>
      <c r="E3" s="139"/>
      <c r="F3" s="139"/>
      <c r="G3" s="139"/>
      <c r="H3" s="139"/>
      <c r="I3" s="140"/>
      <c r="J3" s="82"/>
      <c r="K3" s="70" t="s">
        <v>64</v>
      </c>
      <c r="L3" s="139" t="s">
        <v>58</v>
      </c>
      <c r="M3" s="139"/>
      <c r="N3" s="139"/>
      <c r="O3" s="139"/>
      <c r="P3" s="139"/>
      <c r="Q3" s="140"/>
      <c r="R3" s="82"/>
      <c r="S3" s="26" t="s">
        <v>59</v>
      </c>
      <c r="T3" s="139" t="s">
        <v>60</v>
      </c>
      <c r="U3" s="139"/>
      <c r="V3" s="139"/>
      <c r="W3" s="139"/>
      <c r="X3" s="139"/>
      <c r="Y3" s="140"/>
      <c r="Z3" s="82"/>
      <c r="AA3" s="30" t="s">
        <v>65</v>
      </c>
      <c r="AB3" s="30" t="s">
        <v>61</v>
      </c>
      <c r="AC3" s="44" t="s">
        <v>62</v>
      </c>
      <c r="AD3" s="112" t="s">
        <v>63</v>
      </c>
      <c r="AE3" s="133" t="s">
        <v>32</v>
      </c>
      <c r="AF3" s="151" t="s">
        <v>23</v>
      </c>
      <c r="AG3" s="152"/>
      <c r="AH3" s="153"/>
      <c r="AI3" s="45"/>
      <c r="AJ3" s="45"/>
      <c r="AK3" s="45"/>
      <c r="AL3" s="96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 x14ac:dyDescent="0.2">
      <c r="A4" s="21"/>
      <c r="B4" s="65" t="s">
        <v>49</v>
      </c>
      <c r="C4" s="73" t="s">
        <v>19</v>
      </c>
      <c r="D4" s="141" t="s">
        <v>51</v>
      </c>
      <c r="E4" s="142"/>
      <c r="F4" s="142"/>
      <c r="G4" s="142"/>
      <c r="H4" s="143"/>
      <c r="I4" s="74" t="s">
        <v>52</v>
      </c>
      <c r="J4" s="83"/>
      <c r="K4" s="71" t="s">
        <v>19</v>
      </c>
      <c r="L4" s="141" t="s">
        <v>51</v>
      </c>
      <c r="M4" s="142"/>
      <c r="N4" s="142"/>
      <c r="O4" s="142"/>
      <c r="P4" s="143"/>
      <c r="Q4" s="74" t="s">
        <v>53</v>
      </c>
      <c r="R4" s="64"/>
      <c r="S4" s="73" t="s">
        <v>19</v>
      </c>
      <c r="T4" s="141" t="s">
        <v>51</v>
      </c>
      <c r="U4" s="142"/>
      <c r="V4" s="142"/>
      <c r="W4" s="142"/>
      <c r="X4" s="143"/>
      <c r="Y4" s="74" t="s">
        <v>54</v>
      </c>
      <c r="Z4" s="64"/>
      <c r="AA4" s="73" t="s">
        <v>19</v>
      </c>
      <c r="AB4" s="28" t="s">
        <v>51</v>
      </c>
      <c r="AC4" s="98" t="s">
        <v>27</v>
      </c>
      <c r="AD4" s="99" t="s">
        <v>26</v>
      </c>
      <c r="AE4" s="135" t="s">
        <v>31</v>
      </c>
      <c r="AF4" s="154" t="s">
        <v>20</v>
      </c>
      <c r="AG4" s="155"/>
      <c r="AH4" s="156"/>
      <c r="AI4" s="45"/>
      <c r="AJ4" s="45"/>
    </row>
    <row r="5" spans="1:88" s="1" customFormat="1" ht="24.75" customHeight="1" thickBot="1" x14ac:dyDescent="0.25">
      <c r="A5" s="149">
        <v>1</v>
      </c>
      <c r="B5" s="150"/>
      <c r="C5" s="9">
        <v>2</v>
      </c>
      <c r="D5" s="144">
        <v>3</v>
      </c>
      <c r="E5" s="145"/>
      <c r="F5" s="145"/>
      <c r="G5" s="145"/>
      <c r="H5" s="146"/>
      <c r="I5" s="75">
        <v>4</v>
      </c>
      <c r="J5" s="84"/>
      <c r="K5" s="72">
        <v>5</v>
      </c>
      <c r="L5" s="144">
        <v>6</v>
      </c>
      <c r="M5" s="145"/>
      <c r="N5" s="145"/>
      <c r="O5" s="145"/>
      <c r="P5" s="146"/>
      <c r="Q5" s="75">
        <v>7</v>
      </c>
      <c r="R5" s="88"/>
      <c r="S5" s="10">
        <v>8</v>
      </c>
      <c r="T5" s="144">
        <v>9</v>
      </c>
      <c r="U5" s="145"/>
      <c r="V5" s="145"/>
      <c r="W5" s="145"/>
      <c r="X5" s="146"/>
      <c r="Y5" s="75">
        <v>10</v>
      </c>
      <c r="Z5" s="88"/>
      <c r="AA5" s="20">
        <v>11</v>
      </c>
      <c r="AB5" s="32">
        <v>12</v>
      </c>
      <c r="AC5" s="91">
        <v>13</v>
      </c>
      <c r="AD5" s="92">
        <v>14</v>
      </c>
      <c r="AE5" s="113">
        <v>15</v>
      </c>
      <c r="AF5" s="132">
        <v>16385</v>
      </c>
      <c r="AG5" s="132">
        <v>20480</v>
      </c>
      <c r="AH5" s="114" t="s">
        <v>25</v>
      </c>
      <c r="AI5" s="45"/>
    </row>
    <row r="6" spans="1:88" s="1" customFormat="1" ht="29.25" customHeight="1" thickBot="1" x14ac:dyDescent="0.25">
      <c r="A6" s="6">
        <v>16</v>
      </c>
      <c r="B6" s="66" t="s">
        <v>14</v>
      </c>
      <c r="C6" s="76">
        <f t="shared" ref="C6:C19" si="0">C7+256</f>
        <v>3903</v>
      </c>
      <c r="D6" s="58">
        <f t="shared" ref="D6:D17" si="1">D7+256</f>
        <v>7998</v>
      </c>
      <c r="E6" s="59" t="s">
        <v>21</v>
      </c>
      <c r="F6" s="59">
        <f t="shared" ref="F6:F17" si="2">F7+1</f>
        <v>256</v>
      </c>
      <c r="G6" s="59" t="s">
        <v>22</v>
      </c>
      <c r="H6" s="60">
        <f t="shared" ref="H6:H17" si="3">D6*F6</f>
        <v>2047488</v>
      </c>
      <c r="I6" s="77">
        <f>H6*16</f>
        <v>32759808</v>
      </c>
      <c r="J6" s="76">
        <f t="shared" ref="J6:J19" si="4">J7+256</f>
        <v>7999</v>
      </c>
      <c r="K6" s="76" t="str">
        <f t="shared" ref="K6:K19" si="5">CONCATENATE(J6,".",C6)</f>
        <v>7999.3903</v>
      </c>
      <c r="L6" s="58">
        <f t="shared" ref="L6:L19" si="6">L7+256</f>
        <v>12094</v>
      </c>
      <c r="M6" s="59" t="s">
        <v>21</v>
      </c>
      <c r="N6" s="59">
        <f t="shared" ref="N6:N19" si="7">N7+1</f>
        <v>256</v>
      </c>
      <c r="O6" s="59" t="s">
        <v>22</v>
      </c>
      <c r="P6" s="60">
        <f t="shared" ref="P6:P19" si="8">L6*N6</f>
        <v>3096064</v>
      </c>
      <c r="Q6" s="77">
        <f>P6*16</f>
        <v>49537024</v>
      </c>
      <c r="R6" s="85">
        <f t="shared" ref="R6:R20" si="9">4096+4096+C6</f>
        <v>12095</v>
      </c>
      <c r="S6" s="76" t="str">
        <f t="shared" ref="S6:S20" si="10">CONCATENATE(R6,".",C6)</f>
        <v>12095.3903</v>
      </c>
      <c r="T6" s="58">
        <f t="shared" ref="T6:T19" si="11">T7+256</f>
        <v>16190</v>
      </c>
      <c r="U6" s="59" t="s">
        <v>21</v>
      </c>
      <c r="V6" s="59">
        <f t="shared" ref="V6:V19" si="12">V7+1</f>
        <v>256</v>
      </c>
      <c r="W6" s="59" t="s">
        <v>22</v>
      </c>
      <c r="X6" s="60">
        <f t="shared" ref="X6:X19" si="13">T6*V6</f>
        <v>4144640</v>
      </c>
      <c r="Y6" s="77">
        <f>X6*16</f>
        <v>66314240</v>
      </c>
      <c r="Z6" s="89">
        <f t="shared" ref="Z6:Z20" si="14">4096+4096+4096+C6</f>
        <v>16191</v>
      </c>
      <c r="AA6" s="76" t="str">
        <f t="shared" ref="AA6:AA20" si="15">CONCATENATE(Z6,".",C6)</f>
        <v>16191.3903</v>
      </c>
      <c r="AB6" s="33">
        <f t="shared" ref="AB6:AB17" si="16">16383+C6</f>
        <v>20286</v>
      </c>
      <c r="AC6" s="39">
        <f t="shared" ref="AC6:AC20" si="17">H6+P6+X6+AB6</f>
        <v>9308478</v>
      </c>
      <c r="AD6" s="93">
        <f t="shared" ref="AD6:AD20" si="18">AC6*16</f>
        <v>148935648</v>
      </c>
      <c r="AE6" s="115" t="s">
        <v>33</v>
      </c>
      <c r="AF6" s="101">
        <f t="shared" ref="AF6:AF19" si="19">AF7+256</f>
        <v>16191</v>
      </c>
      <c r="AG6" s="101">
        <f t="shared" ref="AG6:AG20" si="20">AF6+4095</f>
        <v>20286</v>
      </c>
      <c r="AH6" s="116" t="s">
        <v>66</v>
      </c>
      <c r="AI6" s="45"/>
    </row>
    <row r="7" spans="1:88" s="1" customFormat="1" ht="29.25" customHeight="1" thickBot="1" x14ac:dyDescent="0.25">
      <c r="A7" s="7">
        <v>15</v>
      </c>
      <c r="B7" s="51" t="s">
        <v>13</v>
      </c>
      <c r="C7" s="78">
        <f t="shared" si="0"/>
        <v>3647</v>
      </c>
      <c r="D7" s="56">
        <f t="shared" si="1"/>
        <v>7742</v>
      </c>
      <c r="E7" s="57" t="s">
        <v>21</v>
      </c>
      <c r="F7" s="57">
        <f t="shared" si="2"/>
        <v>255</v>
      </c>
      <c r="G7" s="57" t="s">
        <v>22</v>
      </c>
      <c r="H7" s="55">
        <f t="shared" si="3"/>
        <v>1974210</v>
      </c>
      <c r="I7" s="79">
        <f>H7*16</f>
        <v>31587360</v>
      </c>
      <c r="J7" s="78">
        <f t="shared" si="4"/>
        <v>7743</v>
      </c>
      <c r="K7" s="78" t="str">
        <f t="shared" si="5"/>
        <v>7743.3647</v>
      </c>
      <c r="L7" s="56">
        <f t="shared" si="6"/>
        <v>11838</v>
      </c>
      <c r="M7" s="57" t="s">
        <v>21</v>
      </c>
      <c r="N7" s="57">
        <f t="shared" si="7"/>
        <v>255</v>
      </c>
      <c r="O7" s="57" t="s">
        <v>22</v>
      </c>
      <c r="P7" s="55">
        <f t="shared" si="8"/>
        <v>3018690</v>
      </c>
      <c r="Q7" s="79">
        <f>P7*16</f>
        <v>48299040</v>
      </c>
      <c r="R7" s="85">
        <f t="shared" si="9"/>
        <v>11839</v>
      </c>
      <c r="S7" s="78" t="str">
        <f t="shared" si="10"/>
        <v>11839.3647</v>
      </c>
      <c r="T7" s="56">
        <f t="shared" si="11"/>
        <v>15934</v>
      </c>
      <c r="U7" s="57" t="s">
        <v>21</v>
      </c>
      <c r="V7" s="57">
        <f t="shared" si="12"/>
        <v>255</v>
      </c>
      <c r="W7" s="57" t="s">
        <v>22</v>
      </c>
      <c r="X7" s="55">
        <f t="shared" si="13"/>
        <v>4063170</v>
      </c>
      <c r="Y7" s="79">
        <f>X7*16</f>
        <v>65010720</v>
      </c>
      <c r="Z7" s="89">
        <f t="shared" si="14"/>
        <v>15935</v>
      </c>
      <c r="AA7" s="78" t="str">
        <f t="shared" si="15"/>
        <v>15935.3647</v>
      </c>
      <c r="AB7" s="34">
        <f t="shared" si="16"/>
        <v>20030</v>
      </c>
      <c r="AC7" s="36">
        <f t="shared" si="17"/>
        <v>9076100</v>
      </c>
      <c r="AD7" s="94">
        <f t="shared" si="18"/>
        <v>145217600</v>
      </c>
      <c r="AE7" s="100" t="s">
        <v>34</v>
      </c>
      <c r="AF7" s="102">
        <f t="shared" si="19"/>
        <v>15935</v>
      </c>
      <c r="AG7" s="102">
        <f t="shared" si="20"/>
        <v>20030</v>
      </c>
      <c r="AH7" s="117" t="s">
        <v>67</v>
      </c>
      <c r="AI7" s="45"/>
      <c r="AJ7" s="45"/>
    </row>
    <row r="8" spans="1:88" s="1" customFormat="1" ht="29.25" customHeight="1" thickBot="1" x14ac:dyDescent="0.25">
      <c r="A8" s="8">
        <v>14</v>
      </c>
      <c r="B8" s="50" t="s">
        <v>12</v>
      </c>
      <c r="C8" s="78">
        <f t="shared" si="0"/>
        <v>3391</v>
      </c>
      <c r="D8" s="56">
        <f t="shared" si="1"/>
        <v>7486</v>
      </c>
      <c r="E8" s="57" t="s">
        <v>21</v>
      </c>
      <c r="F8" s="57">
        <f t="shared" si="2"/>
        <v>254</v>
      </c>
      <c r="G8" s="57" t="s">
        <v>22</v>
      </c>
      <c r="H8" s="55">
        <f t="shared" si="3"/>
        <v>1901444</v>
      </c>
      <c r="I8" s="79">
        <f t="shared" ref="I8:I21" si="21">H8*16</f>
        <v>30423104</v>
      </c>
      <c r="J8" s="78">
        <f t="shared" si="4"/>
        <v>7487</v>
      </c>
      <c r="K8" s="78" t="str">
        <f t="shared" si="5"/>
        <v>7487.3391</v>
      </c>
      <c r="L8" s="56">
        <f t="shared" si="6"/>
        <v>11582</v>
      </c>
      <c r="M8" s="57" t="s">
        <v>21</v>
      </c>
      <c r="N8" s="57">
        <f t="shared" si="7"/>
        <v>254</v>
      </c>
      <c r="O8" s="57" t="s">
        <v>22</v>
      </c>
      <c r="P8" s="55">
        <f t="shared" si="8"/>
        <v>2941828</v>
      </c>
      <c r="Q8" s="79">
        <f t="shared" ref="Q8:Q21" si="22">P8*16</f>
        <v>47069248</v>
      </c>
      <c r="R8" s="85">
        <f t="shared" si="9"/>
        <v>11583</v>
      </c>
      <c r="S8" s="78" t="str">
        <f t="shared" si="10"/>
        <v>11583.3391</v>
      </c>
      <c r="T8" s="56">
        <f t="shared" si="11"/>
        <v>15678</v>
      </c>
      <c r="U8" s="57" t="s">
        <v>21</v>
      </c>
      <c r="V8" s="57">
        <f t="shared" si="12"/>
        <v>254</v>
      </c>
      <c r="W8" s="57" t="s">
        <v>22</v>
      </c>
      <c r="X8" s="55">
        <f t="shared" si="13"/>
        <v>3982212</v>
      </c>
      <c r="Y8" s="79">
        <f t="shared" ref="Y8:Y21" si="23">X8*16</f>
        <v>63715392</v>
      </c>
      <c r="Z8" s="89">
        <f t="shared" si="14"/>
        <v>15679</v>
      </c>
      <c r="AA8" s="78" t="str">
        <f t="shared" si="15"/>
        <v>15679.3391</v>
      </c>
      <c r="AB8" s="34">
        <f t="shared" si="16"/>
        <v>19774</v>
      </c>
      <c r="AC8" s="36">
        <f t="shared" si="17"/>
        <v>8845258</v>
      </c>
      <c r="AD8" s="94">
        <f t="shared" si="18"/>
        <v>141524128</v>
      </c>
      <c r="AE8" s="118" t="s">
        <v>35</v>
      </c>
      <c r="AF8" s="102">
        <f t="shared" si="19"/>
        <v>15679</v>
      </c>
      <c r="AG8" s="102">
        <f t="shared" si="20"/>
        <v>19774</v>
      </c>
      <c r="AH8" s="119" t="s">
        <v>68</v>
      </c>
      <c r="AI8" s="45"/>
      <c r="AJ8" s="45"/>
    </row>
    <row r="9" spans="1:88" s="1" customFormat="1" ht="29.25" customHeight="1" thickBot="1" x14ac:dyDescent="0.25">
      <c r="A9" s="9">
        <v>13</v>
      </c>
      <c r="B9" s="52" t="s">
        <v>11</v>
      </c>
      <c r="C9" s="80">
        <f t="shared" si="0"/>
        <v>3135</v>
      </c>
      <c r="D9" s="61">
        <f t="shared" si="1"/>
        <v>7230</v>
      </c>
      <c r="E9" s="53" t="s">
        <v>21</v>
      </c>
      <c r="F9" s="53">
        <f t="shared" si="2"/>
        <v>253</v>
      </c>
      <c r="G9" s="53" t="s">
        <v>22</v>
      </c>
      <c r="H9" s="62">
        <f t="shared" si="3"/>
        <v>1829190</v>
      </c>
      <c r="I9" s="81">
        <f t="shared" si="21"/>
        <v>29267040</v>
      </c>
      <c r="J9" s="80">
        <f t="shared" si="4"/>
        <v>7231</v>
      </c>
      <c r="K9" s="80" t="str">
        <f t="shared" si="5"/>
        <v>7231.3135</v>
      </c>
      <c r="L9" s="61">
        <f t="shared" si="6"/>
        <v>11326</v>
      </c>
      <c r="M9" s="53" t="s">
        <v>21</v>
      </c>
      <c r="N9" s="53">
        <f t="shared" si="7"/>
        <v>253</v>
      </c>
      <c r="O9" s="53" t="s">
        <v>22</v>
      </c>
      <c r="P9" s="62">
        <f t="shared" si="8"/>
        <v>2865478</v>
      </c>
      <c r="Q9" s="81">
        <f t="shared" si="22"/>
        <v>45847648</v>
      </c>
      <c r="R9" s="85">
        <f t="shared" si="9"/>
        <v>11327</v>
      </c>
      <c r="S9" s="80" t="str">
        <f t="shared" si="10"/>
        <v>11327.3135</v>
      </c>
      <c r="T9" s="61">
        <f t="shared" si="11"/>
        <v>15422</v>
      </c>
      <c r="U9" s="53" t="s">
        <v>21</v>
      </c>
      <c r="V9" s="53">
        <f t="shared" si="12"/>
        <v>253</v>
      </c>
      <c r="W9" s="53" t="s">
        <v>22</v>
      </c>
      <c r="X9" s="62">
        <f t="shared" si="13"/>
        <v>3901766</v>
      </c>
      <c r="Y9" s="81">
        <f t="shared" si="23"/>
        <v>62428256</v>
      </c>
      <c r="Z9" s="89">
        <f t="shared" si="14"/>
        <v>15423</v>
      </c>
      <c r="AA9" s="80" t="str">
        <f t="shared" si="15"/>
        <v>15423.3135</v>
      </c>
      <c r="AB9" s="35">
        <f t="shared" si="16"/>
        <v>19518</v>
      </c>
      <c r="AC9" s="40">
        <f t="shared" si="17"/>
        <v>8615952</v>
      </c>
      <c r="AD9" s="89">
        <f t="shared" si="18"/>
        <v>137855232</v>
      </c>
      <c r="AE9" s="120" t="s">
        <v>36</v>
      </c>
      <c r="AF9" s="103">
        <f t="shared" si="19"/>
        <v>15423</v>
      </c>
      <c r="AG9" s="103">
        <f t="shared" si="20"/>
        <v>19518</v>
      </c>
      <c r="AH9" s="121" t="s">
        <v>81</v>
      </c>
      <c r="AI9" s="45"/>
      <c r="AJ9" s="45"/>
    </row>
    <row r="10" spans="1:88" s="1" customFormat="1" ht="29.25" customHeight="1" thickBot="1" x14ac:dyDescent="0.25">
      <c r="A10" s="8">
        <v>12</v>
      </c>
      <c r="B10" s="67" t="s">
        <v>2</v>
      </c>
      <c r="C10" s="76">
        <f t="shared" si="0"/>
        <v>2879</v>
      </c>
      <c r="D10" s="58">
        <f t="shared" si="1"/>
        <v>6974</v>
      </c>
      <c r="E10" s="59" t="s">
        <v>21</v>
      </c>
      <c r="F10" s="59">
        <f t="shared" si="2"/>
        <v>252</v>
      </c>
      <c r="G10" s="59" t="s">
        <v>22</v>
      </c>
      <c r="H10" s="60">
        <f t="shared" si="3"/>
        <v>1757448</v>
      </c>
      <c r="I10" s="77">
        <f t="shared" si="21"/>
        <v>28119168</v>
      </c>
      <c r="J10" s="76">
        <f t="shared" si="4"/>
        <v>6975</v>
      </c>
      <c r="K10" s="76" t="str">
        <f t="shared" si="5"/>
        <v>6975.2879</v>
      </c>
      <c r="L10" s="58">
        <f t="shared" si="6"/>
        <v>11070</v>
      </c>
      <c r="M10" s="59" t="s">
        <v>21</v>
      </c>
      <c r="N10" s="59">
        <f t="shared" si="7"/>
        <v>252</v>
      </c>
      <c r="O10" s="59" t="s">
        <v>22</v>
      </c>
      <c r="P10" s="60">
        <f t="shared" si="8"/>
        <v>2789640</v>
      </c>
      <c r="Q10" s="77">
        <f t="shared" si="22"/>
        <v>44634240</v>
      </c>
      <c r="R10" s="85">
        <f t="shared" si="9"/>
        <v>11071</v>
      </c>
      <c r="S10" s="76" t="str">
        <f t="shared" si="10"/>
        <v>11071.2879</v>
      </c>
      <c r="T10" s="58">
        <f t="shared" si="11"/>
        <v>15166</v>
      </c>
      <c r="U10" s="59" t="s">
        <v>21</v>
      </c>
      <c r="V10" s="59">
        <f t="shared" si="12"/>
        <v>252</v>
      </c>
      <c r="W10" s="59" t="s">
        <v>22</v>
      </c>
      <c r="X10" s="60">
        <f t="shared" si="13"/>
        <v>3821832</v>
      </c>
      <c r="Y10" s="77">
        <f t="shared" si="23"/>
        <v>61149312</v>
      </c>
      <c r="Z10" s="89">
        <f t="shared" si="14"/>
        <v>15167</v>
      </c>
      <c r="AA10" s="76" t="str">
        <f t="shared" si="15"/>
        <v>15167.2879</v>
      </c>
      <c r="AB10" s="29">
        <f t="shared" si="16"/>
        <v>19262</v>
      </c>
      <c r="AC10" s="37">
        <f t="shared" si="17"/>
        <v>8388182</v>
      </c>
      <c r="AD10" s="95">
        <f t="shared" si="18"/>
        <v>134210912</v>
      </c>
      <c r="AE10" s="49" t="s">
        <v>37</v>
      </c>
      <c r="AF10" s="104">
        <f t="shared" si="19"/>
        <v>15167</v>
      </c>
      <c r="AG10" s="104">
        <f t="shared" si="20"/>
        <v>19262</v>
      </c>
      <c r="AH10" s="114" t="s">
        <v>80</v>
      </c>
      <c r="AI10" s="45"/>
      <c r="AJ10" s="45"/>
    </row>
    <row r="11" spans="1:88" s="1" customFormat="1" ht="29.25" customHeight="1" thickBot="1" x14ac:dyDescent="0.25">
      <c r="A11" s="7">
        <v>11</v>
      </c>
      <c r="B11" s="51" t="s">
        <v>10</v>
      </c>
      <c r="C11" s="78">
        <f t="shared" si="0"/>
        <v>2623</v>
      </c>
      <c r="D11" s="56">
        <f t="shared" si="1"/>
        <v>6718</v>
      </c>
      <c r="E11" s="57" t="s">
        <v>21</v>
      </c>
      <c r="F11" s="57">
        <f t="shared" si="2"/>
        <v>251</v>
      </c>
      <c r="G11" s="57" t="s">
        <v>22</v>
      </c>
      <c r="H11" s="55">
        <f t="shared" si="3"/>
        <v>1686218</v>
      </c>
      <c r="I11" s="79">
        <f t="shared" si="21"/>
        <v>26979488</v>
      </c>
      <c r="J11" s="78">
        <f t="shared" si="4"/>
        <v>6719</v>
      </c>
      <c r="K11" s="78" t="str">
        <f t="shared" si="5"/>
        <v>6719.2623</v>
      </c>
      <c r="L11" s="56">
        <f t="shared" si="6"/>
        <v>10814</v>
      </c>
      <c r="M11" s="57" t="s">
        <v>21</v>
      </c>
      <c r="N11" s="57">
        <f t="shared" si="7"/>
        <v>251</v>
      </c>
      <c r="O11" s="57" t="s">
        <v>22</v>
      </c>
      <c r="P11" s="55">
        <f t="shared" si="8"/>
        <v>2714314</v>
      </c>
      <c r="Q11" s="79">
        <f t="shared" si="22"/>
        <v>43429024</v>
      </c>
      <c r="R11" s="85">
        <f t="shared" si="9"/>
        <v>10815</v>
      </c>
      <c r="S11" s="78" t="str">
        <f t="shared" si="10"/>
        <v>10815.2623</v>
      </c>
      <c r="T11" s="56">
        <f t="shared" si="11"/>
        <v>14910</v>
      </c>
      <c r="U11" s="57" t="s">
        <v>21</v>
      </c>
      <c r="V11" s="57">
        <f t="shared" si="12"/>
        <v>251</v>
      </c>
      <c r="W11" s="57" t="s">
        <v>22</v>
      </c>
      <c r="X11" s="55">
        <f t="shared" si="13"/>
        <v>3742410</v>
      </c>
      <c r="Y11" s="79">
        <f t="shared" si="23"/>
        <v>59878560</v>
      </c>
      <c r="Z11" s="89">
        <f t="shared" si="14"/>
        <v>14911</v>
      </c>
      <c r="AA11" s="78" t="str">
        <f t="shared" si="15"/>
        <v>14911.2623</v>
      </c>
      <c r="AB11" s="36">
        <f t="shared" si="16"/>
        <v>19006</v>
      </c>
      <c r="AC11" s="36">
        <f t="shared" si="17"/>
        <v>8161948</v>
      </c>
      <c r="AD11" s="94">
        <f t="shared" si="18"/>
        <v>130591168</v>
      </c>
      <c r="AE11" s="100" t="s">
        <v>38</v>
      </c>
      <c r="AF11" s="105">
        <f t="shared" si="19"/>
        <v>14911</v>
      </c>
      <c r="AG11" s="105">
        <f t="shared" si="20"/>
        <v>19006</v>
      </c>
      <c r="AH11" s="117" t="s">
        <v>79</v>
      </c>
      <c r="AI11" s="45"/>
    </row>
    <row r="12" spans="1:88" s="1" customFormat="1" ht="29.25" customHeight="1" thickBot="1" x14ac:dyDescent="0.25">
      <c r="A12" s="8">
        <v>10</v>
      </c>
      <c r="B12" s="50" t="s">
        <v>9</v>
      </c>
      <c r="C12" s="78">
        <f t="shared" si="0"/>
        <v>2367</v>
      </c>
      <c r="D12" s="56">
        <f t="shared" si="1"/>
        <v>6462</v>
      </c>
      <c r="E12" s="57" t="s">
        <v>21</v>
      </c>
      <c r="F12" s="57">
        <f t="shared" si="2"/>
        <v>250</v>
      </c>
      <c r="G12" s="57" t="s">
        <v>22</v>
      </c>
      <c r="H12" s="55">
        <f t="shared" si="3"/>
        <v>1615500</v>
      </c>
      <c r="I12" s="79">
        <f t="shared" si="21"/>
        <v>25848000</v>
      </c>
      <c r="J12" s="78">
        <f t="shared" si="4"/>
        <v>6463</v>
      </c>
      <c r="K12" s="78" t="str">
        <f t="shared" si="5"/>
        <v>6463.2367</v>
      </c>
      <c r="L12" s="56">
        <f t="shared" si="6"/>
        <v>10558</v>
      </c>
      <c r="M12" s="57" t="s">
        <v>21</v>
      </c>
      <c r="N12" s="57">
        <f t="shared" si="7"/>
        <v>250</v>
      </c>
      <c r="O12" s="57" t="s">
        <v>22</v>
      </c>
      <c r="P12" s="55">
        <f t="shared" si="8"/>
        <v>2639500</v>
      </c>
      <c r="Q12" s="79">
        <f t="shared" si="22"/>
        <v>42232000</v>
      </c>
      <c r="R12" s="85">
        <f t="shared" si="9"/>
        <v>10559</v>
      </c>
      <c r="S12" s="78" t="str">
        <f t="shared" si="10"/>
        <v>10559.2367</v>
      </c>
      <c r="T12" s="56">
        <f t="shared" si="11"/>
        <v>14654</v>
      </c>
      <c r="U12" s="57" t="s">
        <v>21</v>
      </c>
      <c r="V12" s="57">
        <f t="shared" si="12"/>
        <v>250</v>
      </c>
      <c r="W12" s="57" t="s">
        <v>22</v>
      </c>
      <c r="X12" s="55">
        <f t="shared" si="13"/>
        <v>3663500</v>
      </c>
      <c r="Y12" s="79">
        <f t="shared" si="23"/>
        <v>58616000</v>
      </c>
      <c r="Z12" s="89">
        <f t="shared" si="14"/>
        <v>14655</v>
      </c>
      <c r="AA12" s="78" t="str">
        <f t="shared" si="15"/>
        <v>14655.2367</v>
      </c>
      <c r="AB12" s="37">
        <f t="shared" si="16"/>
        <v>18750</v>
      </c>
      <c r="AC12" s="37">
        <f t="shared" si="17"/>
        <v>7937250</v>
      </c>
      <c r="AD12" s="94">
        <f t="shared" si="18"/>
        <v>126996000</v>
      </c>
      <c r="AE12" s="100" t="s">
        <v>39</v>
      </c>
      <c r="AF12" s="106">
        <f t="shared" si="19"/>
        <v>14655</v>
      </c>
      <c r="AG12" s="106">
        <f t="shared" si="20"/>
        <v>18750</v>
      </c>
      <c r="AH12" s="117" t="s">
        <v>78</v>
      </c>
      <c r="AI12" s="45"/>
    </row>
    <row r="13" spans="1:88" s="1" customFormat="1" ht="29.25" customHeight="1" thickBot="1" x14ac:dyDescent="0.25">
      <c r="A13" s="31">
        <v>9</v>
      </c>
      <c r="B13" s="68" t="s">
        <v>8</v>
      </c>
      <c r="C13" s="80">
        <f t="shared" si="0"/>
        <v>2111</v>
      </c>
      <c r="D13" s="61">
        <f t="shared" si="1"/>
        <v>6206</v>
      </c>
      <c r="E13" s="53" t="s">
        <v>21</v>
      </c>
      <c r="F13" s="53">
        <f t="shared" si="2"/>
        <v>249</v>
      </c>
      <c r="G13" s="53" t="s">
        <v>22</v>
      </c>
      <c r="H13" s="62">
        <f t="shared" si="3"/>
        <v>1545294</v>
      </c>
      <c r="I13" s="81">
        <f t="shared" si="21"/>
        <v>24724704</v>
      </c>
      <c r="J13" s="80">
        <f t="shared" si="4"/>
        <v>6207</v>
      </c>
      <c r="K13" s="80" t="str">
        <f t="shared" si="5"/>
        <v>6207.2111</v>
      </c>
      <c r="L13" s="61">
        <f t="shared" si="6"/>
        <v>10302</v>
      </c>
      <c r="M13" s="53" t="s">
        <v>21</v>
      </c>
      <c r="N13" s="53">
        <f t="shared" si="7"/>
        <v>249</v>
      </c>
      <c r="O13" s="53" t="s">
        <v>22</v>
      </c>
      <c r="P13" s="62">
        <f t="shared" si="8"/>
        <v>2565198</v>
      </c>
      <c r="Q13" s="81">
        <f t="shared" si="22"/>
        <v>41043168</v>
      </c>
      <c r="R13" s="85">
        <f t="shared" si="9"/>
        <v>10303</v>
      </c>
      <c r="S13" s="80" t="str">
        <f t="shared" si="10"/>
        <v>10303.2111</v>
      </c>
      <c r="T13" s="61">
        <f t="shared" si="11"/>
        <v>14398</v>
      </c>
      <c r="U13" s="53" t="s">
        <v>21</v>
      </c>
      <c r="V13" s="53">
        <f t="shared" si="12"/>
        <v>249</v>
      </c>
      <c r="W13" s="53" t="s">
        <v>22</v>
      </c>
      <c r="X13" s="62">
        <f t="shared" si="13"/>
        <v>3585102</v>
      </c>
      <c r="Y13" s="81">
        <f t="shared" si="23"/>
        <v>57361632</v>
      </c>
      <c r="Z13" s="89">
        <f t="shared" si="14"/>
        <v>14399</v>
      </c>
      <c r="AA13" s="80" t="str">
        <f t="shared" si="15"/>
        <v>14399.2111</v>
      </c>
      <c r="AB13" s="37">
        <f t="shared" si="16"/>
        <v>18494</v>
      </c>
      <c r="AC13" s="38">
        <f t="shared" si="17"/>
        <v>7714088</v>
      </c>
      <c r="AD13" s="89">
        <f t="shared" si="18"/>
        <v>123425408</v>
      </c>
      <c r="AE13" s="122" t="s">
        <v>40</v>
      </c>
      <c r="AF13" s="107">
        <f t="shared" si="19"/>
        <v>14399</v>
      </c>
      <c r="AG13" s="107">
        <f t="shared" si="20"/>
        <v>18494</v>
      </c>
      <c r="AH13" s="123" t="s">
        <v>77</v>
      </c>
      <c r="AI13" s="45"/>
    </row>
    <row r="14" spans="1:88" s="1" customFormat="1" ht="29.25" customHeight="1" thickBot="1" x14ac:dyDescent="0.25">
      <c r="A14" s="6">
        <v>8</v>
      </c>
      <c r="B14" s="69" t="s">
        <v>7</v>
      </c>
      <c r="C14" s="76">
        <f t="shared" si="0"/>
        <v>1855</v>
      </c>
      <c r="D14" s="58">
        <f t="shared" si="1"/>
        <v>5950</v>
      </c>
      <c r="E14" s="59" t="s">
        <v>21</v>
      </c>
      <c r="F14" s="59">
        <f t="shared" si="2"/>
        <v>248</v>
      </c>
      <c r="G14" s="59" t="s">
        <v>22</v>
      </c>
      <c r="H14" s="60">
        <f t="shared" si="3"/>
        <v>1475600</v>
      </c>
      <c r="I14" s="77">
        <f t="shared" si="21"/>
        <v>23609600</v>
      </c>
      <c r="J14" s="76">
        <f t="shared" si="4"/>
        <v>5951</v>
      </c>
      <c r="K14" s="76" t="str">
        <f t="shared" si="5"/>
        <v>5951.1855</v>
      </c>
      <c r="L14" s="58">
        <f t="shared" si="6"/>
        <v>10046</v>
      </c>
      <c r="M14" s="59" t="s">
        <v>21</v>
      </c>
      <c r="N14" s="59">
        <f t="shared" si="7"/>
        <v>248</v>
      </c>
      <c r="O14" s="59" t="s">
        <v>22</v>
      </c>
      <c r="P14" s="60">
        <f t="shared" si="8"/>
        <v>2491408</v>
      </c>
      <c r="Q14" s="77">
        <f t="shared" si="22"/>
        <v>39862528</v>
      </c>
      <c r="R14" s="85">
        <f t="shared" si="9"/>
        <v>10047</v>
      </c>
      <c r="S14" s="76" t="str">
        <f t="shared" si="10"/>
        <v>10047.1855</v>
      </c>
      <c r="T14" s="58">
        <f t="shared" si="11"/>
        <v>14142</v>
      </c>
      <c r="U14" s="59" t="s">
        <v>21</v>
      </c>
      <c r="V14" s="59">
        <f t="shared" si="12"/>
        <v>248</v>
      </c>
      <c r="W14" s="59" t="s">
        <v>22</v>
      </c>
      <c r="X14" s="60">
        <f t="shared" si="13"/>
        <v>3507216</v>
      </c>
      <c r="Y14" s="77">
        <f t="shared" si="23"/>
        <v>56115456</v>
      </c>
      <c r="Z14" s="89">
        <f t="shared" si="14"/>
        <v>14143</v>
      </c>
      <c r="AA14" s="76" t="str">
        <f t="shared" si="15"/>
        <v>14143.1855</v>
      </c>
      <c r="AB14" s="39">
        <f t="shared" si="16"/>
        <v>18238</v>
      </c>
      <c r="AC14" s="39">
        <f t="shared" si="17"/>
        <v>7492462</v>
      </c>
      <c r="AD14" s="95">
        <f t="shared" si="18"/>
        <v>119879392</v>
      </c>
      <c r="AE14" s="124" t="s">
        <v>41</v>
      </c>
      <c r="AF14" s="108">
        <f t="shared" si="19"/>
        <v>14143</v>
      </c>
      <c r="AG14" s="108">
        <f t="shared" si="20"/>
        <v>18238</v>
      </c>
      <c r="AH14" s="125" t="s">
        <v>76</v>
      </c>
      <c r="AI14" s="45"/>
      <c r="BQ14" s="45"/>
    </row>
    <row r="15" spans="1:88" s="1" customFormat="1" ht="29.25" customHeight="1" thickBot="1" x14ac:dyDescent="0.25">
      <c r="A15" s="7">
        <v>7</v>
      </c>
      <c r="B15" s="51" t="s">
        <v>6</v>
      </c>
      <c r="C15" s="78">
        <f t="shared" si="0"/>
        <v>1599</v>
      </c>
      <c r="D15" s="56">
        <f t="shared" si="1"/>
        <v>5694</v>
      </c>
      <c r="E15" s="57" t="s">
        <v>21</v>
      </c>
      <c r="F15" s="57">
        <f t="shared" si="2"/>
        <v>247</v>
      </c>
      <c r="G15" s="57" t="s">
        <v>22</v>
      </c>
      <c r="H15" s="55">
        <f t="shared" si="3"/>
        <v>1406418</v>
      </c>
      <c r="I15" s="79">
        <f t="shared" si="21"/>
        <v>22502688</v>
      </c>
      <c r="J15" s="78">
        <f t="shared" si="4"/>
        <v>5695</v>
      </c>
      <c r="K15" s="78" t="str">
        <f t="shared" si="5"/>
        <v>5695.1599</v>
      </c>
      <c r="L15" s="56">
        <f t="shared" si="6"/>
        <v>9790</v>
      </c>
      <c r="M15" s="57" t="s">
        <v>21</v>
      </c>
      <c r="N15" s="57">
        <f t="shared" si="7"/>
        <v>247</v>
      </c>
      <c r="O15" s="57" t="s">
        <v>22</v>
      </c>
      <c r="P15" s="55">
        <f t="shared" si="8"/>
        <v>2418130</v>
      </c>
      <c r="Q15" s="79">
        <f t="shared" si="22"/>
        <v>38690080</v>
      </c>
      <c r="R15" s="85">
        <f t="shared" si="9"/>
        <v>9791</v>
      </c>
      <c r="S15" s="78" t="str">
        <f t="shared" si="10"/>
        <v>9791.1599</v>
      </c>
      <c r="T15" s="56">
        <f t="shared" si="11"/>
        <v>13886</v>
      </c>
      <c r="U15" s="57" t="s">
        <v>21</v>
      </c>
      <c r="V15" s="57">
        <f t="shared" si="12"/>
        <v>247</v>
      </c>
      <c r="W15" s="57" t="s">
        <v>22</v>
      </c>
      <c r="X15" s="55">
        <f t="shared" si="13"/>
        <v>3429842</v>
      </c>
      <c r="Y15" s="79">
        <f t="shared" si="23"/>
        <v>54877472</v>
      </c>
      <c r="Z15" s="89">
        <f t="shared" si="14"/>
        <v>13887</v>
      </c>
      <c r="AA15" s="78" t="str">
        <f t="shared" si="15"/>
        <v>13887.1599</v>
      </c>
      <c r="AB15" s="36">
        <f t="shared" si="16"/>
        <v>17982</v>
      </c>
      <c r="AC15" s="36">
        <f t="shared" si="17"/>
        <v>7272372</v>
      </c>
      <c r="AD15" s="94">
        <f t="shared" si="18"/>
        <v>116357952</v>
      </c>
      <c r="AE15" s="100" t="s">
        <v>42</v>
      </c>
      <c r="AF15" s="105">
        <f t="shared" si="19"/>
        <v>13887</v>
      </c>
      <c r="AG15" s="105">
        <f t="shared" si="20"/>
        <v>17982</v>
      </c>
      <c r="AH15" s="117" t="s">
        <v>75</v>
      </c>
      <c r="AI15" s="45"/>
    </row>
    <row r="16" spans="1:88" s="1" customFormat="1" ht="29.25" customHeight="1" thickBot="1" x14ac:dyDescent="0.25">
      <c r="A16" s="8">
        <v>6</v>
      </c>
      <c r="B16" s="50" t="s">
        <v>5</v>
      </c>
      <c r="C16" s="78">
        <f t="shared" si="0"/>
        <v>1343</v>
      </c>
      <c r="D16" s="56">
        <f t="shared" si="1"/>
        <v>5438</v>
      </c>
      <c r="E16" s="57" t="s">
        <v>21</v>
      </c>
      <c r="F16" s="57">
        <f t="shared" si="2"/>
        <v>246</v>
      </c>
      <c r="G16" s="57" t="s">
        <v>22</v>
      </c>
      <c r="H16" s="55">
        <f t="shared" si="3"/>
        <v>1337748</v>
      </c>
      <c r="I16" s="79">
        <f t="shared" si="21"/>
        <v>21403968</v>
      </c>
      <c r="J16" s="78">
        <f t="shared" si="4"/>
        <v>5439</v>
      </c>
      <c r="K16" s="78" t="str">
        <f t="shared" si="5"/>
        <v>5439.1343</v>
      </c>
      <c r="L16" s="56">
        <f t="shared" si="6"/>
        <v>9534</v>
      </c>
      <c r="M16" s="57" t="s">
        <v>21</v>
      </c>
      <c r="N16" s="57">
        <f t="shared" si="7"/>
        <v>246</v>
      </c>
      <c r="O16" s="57" t="s">
        <v>22</v>
      </c>
      <c r="P16" s="55">
        <f t="shared" si="8"/>
        <v>2345364</v>
      </c>
      <c r="Q16" s="79">
        <f t="shared" si="22"/>
        <v>37525824</v>
      </c>
      <c r="R16" s="85">
        <f t="shared" si="9"/>
        <v>9535</v>
      </c>
      <c r="S16" s="78" t="str">
        <f t="shared" si="10"/>
        <v>9535.1343</v>
      </c>
      <c r="T16" s="56">
        <f t="shared" si="11"/>
        <v>13630</v>
      </c>
      <c r="U16" s="57" t="s">
        <v>21</v>
      </c>
      <c r="V16" s="57">
        <f t="shared" si="12"/>
        <v>246</v>
      </c>
      <c r="W16" s="57" t="s">
        <v>22</v>
      </c>
      <c r="X16" s="55">
        <f t="shared" si="13"/>
        <v>3352980</v>
      </c>
      <c r="Y16" s="79">
        <f t="shared" si="23"/>
        <v>53647680</v>
      </c>
      <c r="Z16" s="89">
        <f t="shared" si="14"/>
        <v>13631</v>
      </c>
      <c r="AA16" s="78" t="str">
        <f t="shared" si="15"/>
        <v>13631.1343</v>
      </c>
      <c r="AB16" s="34">
        <f t="shared" si="16"/>
        <v>17726</v>
      </c>
      <c r="AC16" s="36">
        <f t="shared" si="17"/>
        <v>7053818</v>
      </c>
      <c r="AD16" s="94">
        <f t="shared" si="18"/>
        <v>112861088</v>
      </c>
      <c r="AE16" s="100" t="s">
        <v>43</v>
      </c>
      <c r="AF16" s="102">
        <f t="shared" si="19"/>
        <v>13631</v>
      </c>
      <c r="AG16" s="102">
        <f t="shared" si="20"/>
        <v>17726</v>
      </c>
      <c r="AH16" s="117" t="s">
        <v>74</v>
      </c>
      <c r="AI16" s="45"/>
      <c r="AK16" s="1" t="s">
        <v>0</v>
      </c>
    </row>
    <row r="17" spans="1:40" s="1" customFormat="1" ht="29.25" customHeight="1" thickBot="1" x14ac:dyDescent="0.25">
      <c r="A17" s="9">
        <v>5</v>
      </c>
      <c r="B17" s="52" t="s">
        <v>4</v>
      </c>
      <c r="C17" s="80">
        <f t="shared" si="0"/>
        <v>1087</v>
      </c>
      <c r="D17" s="61">
        <f t="shared" si="1"/>
        <v>5182</v>
      </c>
      <c r="E17" s="53" t="s">
        <v>21</v>
      </c>
      <c r="F17" s="53">
        <f t="shared" si="2"/>
        <v>245</v>
      </c>
      <c r="G17" s="53" t="s">
        <v>22</v>
      </c>
      <c r="H17" s="62">
        <f t="shared" si="3"/>
        <v>1269590</v>
      </c>
      <c r="I17" s="81">
        <f t="shared" si="21"/>
        <v>20313440</v>
      </c>
      <c r="J17" s="80">
        <f t="shared" si="4"/>
        <v>5183</v>
      </c>
      <c r="K17" s="80" t="str">
        <f t="shared" si="5"/>
        <v>5183.1087</v>
      </c>
      <c r="L17" s="61">
        <f t="shared" si="6"/>
        <v>9278</v>
      </c>
      <c r="M17" s="53" t="s">
        <v>21</v>
      </c>
      <c r="N17" s="53">
        <f t="shared" si="7"/>
        <v>245</v>
      </c>
      <c r="O17" s="53" t="s">
        <v>22</v>
      </c>
      <c r="P17" s="62">
        <f t="shared" si="8"/>
        <v>2273110</v>
      </c>
      <c r="Q17" s="81">
        <f t="shared" si="22"/>
        <v>36369760</v>
      </c>
      <c r="R17" s="85">
        <f t="shared" si="9"/>
        <v>9279</v>
      </c>
      <c r="S17" s="80" t="str">
        <f t="shared" si="10"/>
        <v>9279.1087</v>
      </c>
      <c r="T17" s="61">
        <f t="shared" si="11"/>
        <v>13374</v>
      </c>
      <c r="U17" s="53" t="s">
        <v>21</v>
      </c>
      <c r="V17" s="53">
        <f t="shared" si="12"/>
        <v>245</v>
      </c>
      <c r="W17" s="53" t="s">
        <v>22</v>
      </c>
      <c r="X17" s="62">
        <f t="shared" si="13"/>
        <v>3276630</v>
      </c>
      <c r="Y17" s="81">
        <f t="shared" si="23"/>
        <v>52426080</v>
      </c>
      <c r="Z17" s="89">
        <f t="shared" si="14"/>
        <v>13375</v>
      </c>
      <c r="AA17" s="80" t="str">
        <f t="shared" si="15"/>
        <v>13375.1087</v>
      </c>
      <c r="AB17" s="40">
        <f t="shared" si="16"/>
        <v>17470</v>
      </c>
      <c r="AC17" s="40">
        <f t="shared" si="17"/>
        <v>6836800</v>
      </c>
      <c r="AD17" s="89">
        <f t="shared" si="18"/>
        <v>109388800</v>
      </c>
      <c r="AE17" s="120" t="s">
        <v>44</v>
      </c>
      <c r="AF17" s="109">
        <f t="shared" si="19"/>
        <v>13375</v>
      </c>
      <c r="AG17" s="109">
        <f t="shared" si="20"/>
        <v>17470</v>
      </c>
      <c r="AH17" s="121" t="s">
        <v>73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50" t="s">
        <v>29</v>
      </c>
      <c r="C18" s="76">
        <f t="shared" si="0"/>
        <v>831</v>
      </c>
      <c r="D18" s="58">
        <f t="shared" ref="D18:D19" si="24">D19+256</f>
        <v>4926</v>
      </c>
      <c r="E18" s="59" t="s">
        <v>21</v>
      </c>
      <c r="F18" s="59">
        <f t="shared" ref="F18:F19" si="25">F19+1</f>
        <v>244</v>
      </c>
      <c r="G18" s="59" t="s">
        <v>22</v>
      </c>
      <c r="H18" s="60">
        <f t="shared" ref="H18:H19" si="26">D18*F18</f>
        <v>1201944</v>
      </c>
      <c r="I18" s="77">
        <f t="shared" si="21"/>
        <v>19231104</v>
      </c>
      <c r="J18" s="76">
        <f t="shared" si="4"/>
        <v>4927</v>
      </c>
      <c r="K18" s="76" t="str">
        <f t="shared" si="5"/>
        <v>4927.831</v>
      </c>
      <c r="L18" s="58">
        <f t="shared" si="6"/>
        <v>9022</v>
      </c>
      <c r="M18" s="59" t="s">
        <v>21</v>
      </c>
      <c r="N18" s="59">
        <f t="shared" si="7"/>
        <v>244</v>
      </c>
      <c r="O18" s="59" t="s">
        <v>22</v>
      </c>
      <c r="P18" s="60">
        <f t="shared" si="8"/>
        <v>2201368</v>
      </c>
      <c r="Q18" s="77">
        <f t="shared" si="22"/>
        <v>35221888</v>
      </c>
      <c r="R18" s="85">
        <f t="shared" si="9"/>
        <v>9023</v>
      </c>
      <c r="S18" s="76" t="str">
        <f t="shared" si="10"/>
        <v>9023.831</v>
      </c>
      <c r="T18" s="58">
        <f t="shared" si="11"/>
        <v>13118</v>
      </c>
      <c r="U18" s="59" t="s">
        <v>21</v>
      </c>
      <c r="V18" s="59">
        <f t="shared" si="12"/>
        <v>244</v>
      </c>
      <c r="W18" s="59" t="s">
        <v>22</v>
      </c>
      <c r="X18" s="60">
        <f t="shared" si="13"/>
        <v>3200792</v>
      </c>
      <c r="Y18" s="77">
        <f t="shared" si="23"/>
        <v>51212672</v>
      </c>
      <c r="Z18" s="89">
        <f t="shared" si="14"/>
        <v>13119</v>
      </c>
      <c r="AA18" s="76" t="str">
        <f t="shared" si="15"/>
        <v>13119.831</v>
      </c>
      <c r="AB18" s="37">
        <f t="shared" ref="AB18:AB20" si="27">16383+C18</f>
        <v>17214</v>
      </c>
      <c r="AC18" s="37">
        <f t="shared" si="17"/>
        <v>6621318</v>
      </c>
      <c r="AD18" s="95">
        <f t="shared" si="18"/>
        <v>105941088</v>
      </c>
      <c r="AE18" s="115" t="s">
        <v>45</v>
      </c>
      <c r="AF18" s="106">
        <f t="shared" si="19"/>
        <v>13119</v>
      </c>
      <c r="AG18" s="106">
        <f t="shared" si="20"/>
        <v>17214</v>
      </c>
      <c r="AH18" s="116" t="s">
        <v>71</v>
      </c>
      <c r="AI18" s="45"/>
      <c r="AJ18" s="45"/>
    </row>
    <row r="19" spans="1:40" s="1" customFormat="1" ht="29.25" customHeight="1" thickBot="1" x14ac:dyDescent="0.25">
      <c r="A19" s="7">
        <v>3</v>
      </c>
      <c r="B19" s="51" t="s">
        <v>3</v>
      </c>
      <c r="C19" s="78">
        <f t="shared" si="0"/>
        <v>575</v>
      </c>
      <c r="D19" s="56">
        <f t="shared" si="24"/>
        <v>4670</v>
      </c>
      <c r="E19" s="57" t="s">
        <v>21</v>
      </c>
      <c r="F19" s="57">
        <f t="shared" si="25"/>
        <v>243</v>
      </c>
      <c r="G19" s="57" t="s">
        <v>22</v>
      </c>
      <c r="H19" s="55">
        <f t="shared" si="26"/>
        <v>1134810</v>
      </c>
      <c r="I19" s="79">
        <f t="shared" si="21"/>
        <v>18156960</v>
      </c>
      <c r="J19" s="78">
        <f t="shared" si="4"/>
        <v>4671</v>
      </c>
      <c r="K19" s="78" t="str">
        <f t="shared" si="5"/>
        <v>4671.575</v>
      </c>
      <c r="L19" s="56">
        <f t="shared" si="6"/>
        <v>8766</v>
      </c>
      <c r="M19" s="57" t="s">
        <v>21</v>
      </c>
      <c r="N19" s="57">
        <f t="shared" si="7"/>
        <v>243</v>
      </c>
      <c r="O19" s="57" t="s">
        <v>22</v>
      </c>
      <c r="P19" s="55">
        <f t="shared" si="8"/>
        <v>2130138</v>
      </c>
      <c r="Q19" s="79">
        <f t="shared" si="22"/>
        <v>34082208</v>
      </c>
      <c r="R19" s="85">
        <f t="shared" si="9"/>
        <v>8767</v>
      </c>
      <c r="S19" s="78" t="str">
        <f t="shared" si="10"/>
        <v>8767.575</v>
      </c>
      <c r="T19" s="56">
        <f t="shared" si="11"/>
        <v>12862</v>
      </c>
      <c r="U19" s="57" t="s">
        <v>21</v>
      </c>
      <c r="V19" s="57">
        <f t="shared" si="12"/>
        <v>243</v>
      </c>
      <c r="W19" s="57" t="s">
        <v>22</v>
      </c>
      <c r="X19" s="55">
        <f t="shared" si="13"/>
        <v>3125466</v>
      </c>
      <c r="Y19" s="79">
        <f t="shared" si="23"/>
        <v>50007456</v>
      </c>
      <c r="Z19" s="89">
        <f t="shared" si="14"/>
        <v>12863</v>
      </c>
      <c r="AA19" s="78" t="str">
        <f t="shared" si="15"/>
        <v>12863.575</v>
      </c>
      <c r="AB19" s="36">
        <f t="shared" si="27"/>
        <v>16958</v>
      </c>
      <c r="AC19" s="36">
        <f t="shared" si="17"/>
        <v>6407372</v>
      </c>
      <c r="AD19" s="94">
        <f t="shared" si="18"/>
        <v>102517952</v>
      </c>
      <c r="AE19" s="118" t="s">
        <v>46</v>
      </c>
      <c r="AF19" s="105">
        <f t="shared" si="19"/>
        <v>12863</v>
      </c>
      <c r="AG19" s="105">
        <f t="shared" si="20"/>
        <v>16958</v>
      </c>
      <c r="AH19" s="119" t="s">
        <v>72</v>
      </c>
      <c r="AI19" s="45"/>
      <c r="AJ19" s="45"/>
    </row>
    <row r="20" spans="1:40" s="1" customFormat="1" ht="29.25" customHeight="1" thickBot="1" x14ac:dyDescent="0.25">
      <c r="A20" s="7">
        <v>2</v>
      </c>
      <c r="B20" s="51" t="s">
        <v>28</v>
      </c>
      <c r="C20" s="78">
        <f>C21+256</f>
        <v>319</v>
      </c>
      <c r="D20" s="56">
        <f>D21+256</f>
        <v>4414</v>
      </c>
      <c r="E20" s="57" t="s">
        <v>21</v>
      </c>
      <c r="F20" s="57">
        <f>F21+1</f>
        <v>242</v>
      </c>
      <c r="G20" s="57" t="s">
        <v>22</v>
      </c>
      <c r="H20" s="55">
        <f>D20*F20</f>
        <v>1068188</v>
      </c>
      <c r="I20" s="79">
        <f t="shared" si="21"/>
        <v>17091008</v>
      </c>
      <c r="J20" s="78">
        <f>J21+256</f>
        <v>4415</v>
      </c>
      <c r="K20" s="78" t="str">
        <f>CONCATENATE(J20,".",C20)</f>
        <v>4415.319</v>
      </c>
      <c r="L20" s="56">
        <f>L21+256</f>
        <v>8510</v>
      </c>
      <c r="M20" s="57" t="s">
        <v>21</v>
      </c>
      <c r="N20" s="57">
        <f>N21+1</f>
        <v>242</v>
      </c>
      <c r="O20" s="57" t="s">
        <v>22</v>
      </c>
      <c r="P20" s="55">
        <f>L20*N20</f>
        <v>2059420</v>
      </c>
      <c r="Q20" s="79">
        <f t="shared" si="22"/>
        <v>32950720</v>
      </c>
      <c r="R20" s="85">
        <f t="shared" si="9"/>
        <v>8511</v>
      </c>
      <c r="S20" s="78" t="str">
        <f t="shared" si="10"/>
        <v>8511.319</v>
      </c>
      <c r="T20" s="56">
        <f>T21+256</f>
        <v>12606</v>
      </c>
      <c r="U20" s="57" t="s">
        <v>21</v>
      </c>
      <c r="V20" s="57">
        <f>V21+1</f>
        <v>242</v>
      </c>
      <c r="W20" s="57" t="s">
        <v>22</v>
      </c>
      <c r="X20" s="55">
        <f>T20*V20</f>
        <v>3050652</v>
      </c>
      <c r="Y20" s="79">
        <f t="shared" si="23"/>
        <v>48810432</v>
      </c>
      <c r="Z20" s="89">
        <f t="shared" si="14"/>
        <v>12607</v>
      </c>
      <c r="AA20" s="78" t="str">
        <f t="shared" si="15"/>
        <v>12607.319</v>
      </c>
      <c r="AB20" s="36">
        <f t="shared" si="27"/>
        <v>16702</v>
      </c>
      <c r="AC20" s="36">
        <f t="shared" si="17"/>
        <v>6194962</v>
      </c>
      <c r="AD20" s="94">
        <f t="shared" si="18"/>
        <v>99119392</v>
      </c>
      <c r="AE20" s="100" t="s">
        <v>47</v>
      </c>
      <c r="AF20" s="105">
        <f>AF21+256</f>
        <v>12607</v>
      </c>
      <c r="AG20" s="105">
        <f t="shared" si="20"/>
        <v>16702</v>
      </c>
      <c r="AH20" s="117" t="s">
        <v>70</v>
      </c>
      <c r="AI20" s="45"/>
      <c r="AJ20" s="45"/>
      <c r="AM20" s="45"/>
    </row>
    <row r="21" spans="1:40" s="1" customFormat="1" ht="29.25" customHeight="1" thickBot="1" x14ac:dyDescent="0.25">
      <c r="A21" s="9">
        <v>1</v>
      </c>
      <c r="B21" s="52" t="s">
        <v>15</v>
      </c>
      <c r="C21" s="126">
        <v>63</v>
      </c>
      <c r="D21" s="127">
        <f>4095+C21</f>
        <v>4158</v>
      </c>
      <c r="E21" s="54" t="s">
        <v>21</v>
      </c>
      <c r="F21" s="54">
        <v>241</v>
      </c>
      <c r="G21" s="54" t="s">
        <v>22</v>
      </c>
      <c r="H21" s="54">
        <f>D21*F21</f>
        <v>1002078</v>
      </c>
      <c r="I21" s="81">
        <f t="shared" si="21"/>
        <v>16033248</v>
      </c>
      <c r="J21" s="85">
        <f>4096+C21</f>
        <v>4159</v>
      </c>
      <c r="K21" s="87" t="str">
        <f>CONCATENATE(J21,".",C21)</f>
        <v>4159.63</v>
      </c>
      <c r="L21" s="63">
        <f>D21+4096</f>
        <v>8254</v>
      </c>
      <c r="M21" s="54" t="s">
        <v>21</v>
      </c>
      <c r="N21" s="86">
        <f>F21</f>
        <v>241</v>
      </c>
      <c r="O21" s="54" t="s">
        <v>22</v>
      </c>
      <c r="P21" s="54">
        <f>L21*N21</f>
        <v>1989214</v>
      </c>
      <c r="Q21" s="81">
        <f t="shared" si="22"/>
        <v>31827424</v>
      </c>
      <c r="R21" s="85">
        <f>4096+4096+C21</f>
        <v>8255</v>
      </c>
      <c r="S21" s="87" t="str">
        <f>CONCATENATE(R21,".",C21)</f>
        <v>8255.63</v>
      </c>
      <c r="T21" s="63">
        <f>D21+8192</f>
        <v>12350</v>
      </c>
      <c r="U21" s="54" t="s">
        <v>21</v>
      </c>
      <c r="V21" s="86">
        <f>N21</f>
        <v>241</v>
      </c>
      <c r="W21" s="54" t="s">
        <v>22</v>
      </c>
      <c r="X21" s="54">
        <f>T21*V21</f>
        <v>2976350</v>
      </c>
      <c r="Y21" s="81">
        <f t="shared" si="23"/>
        <v>47621600</v>
      </c>
      <c r="Z21" s="89">
        <f>4096+4096+4096+C21</f>
        <v>12351</v>
      </c>
      <c r="AA21" s="87" t="str">
        <f>CONCATENATE(Z21,".",C21)</f>
        <v>12351.63</v>
      </c>
      <c r="AB21" s="40">
        <f>16383+C21</f>
        <v>16446</v>
      </c>
      <c r="AC21" s="40">
        <f>H21+P21+X21+AB21</f>
        <v>5984088</v>
      </c>
      <c r="AD21" s="89">
        <f>AC21*16</f>
        <v>95745408</v>
      </c>
      <c r="AE21" s="120" t="s">
        <v>48</v>
      </c>
      <c r="AF21" s="109">
        <f>12288+C21</f>
        <v>12351</v>
      </c>
      <c r="AG21" s="109">
        <f>AF21+4095</f>
        <v>16446</v>
      </c>
      <c r="AH21" s="121" t="s">
        <v>69</v>
      </c>
      <c r="AI21" s="45"/>
      <c r="AJ21" s="45"/>
    </row>
    <row r="22" spans="1:40" s="1" customFormat="1" ht="21.75" customHeight="1" x14ac:dyDescent="0.25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6"/>
      <c r="AH22" s="13" t="s">
        <v>17</v>
      </c>
      <c r="AJ22" s="45"/>
    </row>
    <row r="23" spans="1:40" s="1" customFormat="1" ht="23.25" customHeight="1" x14ac:dyDescent="0.2">
      <c r="A23" s="22"/>
      <c r="B23" s="136" t="s">
        <v>50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1"/>
      <c r="AH23" s="41" t="s">
        <v>18</v>
      </c>
    </row>
    <row r="24" spans="1:40" ht="18.75" x14ac:dyDescent="0.25">
      <c r="A24" s="11"/>
      <c r="B24" s="12" t="s">
        <v>19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43372</v>
      </c>
    </row>
    <row r="25" spans="1:40" ht="18.75" x14ac:dyDescent="0.3">
      <c r="B25" s="15" t="s">
        <v>30</v>
      </c>
      <c r="C25" s="16"/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 x14ac:dyDescent="0.3">
      <c r="B26" s="90" t="s">
        <v>24</v>
      </c>
      <c r="C26" s="16"/>
      <c r="D26" s="18"/>
      <c r="E26" s="18"/>
      <c r="F26" s="18"/>
      <c r="G26" s="18"/>
      <c r="H26" s="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 x14ac:dyDescent="0.3">
      <c r="B27" s="15" t="s">
        <v>84</v>
      </c>
      <c r="C27" s="16"/>
      <c r="AA27" s="16"/>
      <c r="AB27" s="16"/>
      <c r="AC27" s="16"/>
      <c r="AD27" s="16"/>
    </row>
    <row r="28" spans="1:40" ht="18.75" x14ac:dyDescent="0.3">
      <c r="B28" s="15" t="s">
        <v>83</v>
      </c>
      <c r="C28" s="16"/>
      <c r="AA28" s="16"/>
      <c r="AB28" s="16"/>
      <c r="AC28" s="16"/>
      <c r="AD28" s="16"/>
    </row>
    <row r="29" spans="1:40" ht="18.75" x14ac:dyDescent="0.3">
      <c r="B29" s="15" t="s">
        <v>85</v>
      </c>
      <c r="C29" s="16"/>
      <c r="D29" s="15"/>
      <c r="AA29" s="16"/>
      <c r="AB29" s="16"/>
      <c r="AC29" s="16"/>
      <c r="AD29" s="16"/>
    </row>
    <row r="30" spans="1:40" ht="18.75" x14ac:dyDescent="0.3">
      <c r="B30" s="15" t="s">
        <v>82</v>
      </c>
      <c r="C30" s="16"/>
      <c r="AA30" s="16"/>
      <c r="AB30" s="16"/>
      <c r="AC30" s="16"/>
      <c r="AD30" s="16"/>
    </row>
    <row r="31" spans="1:40" ht="18.75" x14ac:dyDescent="0.3">
      <c r="B31" s="15" t="s">
        <v>0</v>
      </c>
      <c r="C31" s="15" t="s">
        <v>0</v>
      </c>
      <c r="D31" s="15" t="s">
        <v>0</v>
      </c>
      <c r="E31" s="3" t="s">
        <v>0</v>
      </c>
      <c r="F31" s="3" t="s">
        <v>0</v>
      </c>
      <c r="AA31" s="16" t="s">
        <v>0</v>
      </c>
      <c r="AB31" s="16" t="s">
        <v>0</v>
      </c>
      <c r="AC31" s="16" t="s">
        <v>0</v>
      </c>
      <c r="AD31" s="16" t="s">
        <v>0</v>
      </c>
    </row>
    <row r="32" spans="1:40" ht="18.75" x14ac:dyDescent="0.3">
      <c r="B32" s="15" t="s">
        <v>0</v>
      </c>
      <c r="C32" s="134" t="s">
        <v>0</v>
      </c>
      <c r="D32" s="134" t="s">
        <v>0</v>
      </c>
      <c r="E32" s="15" t="s">
        <v>0</v>
      </c>
      <c r="F32" s="15" t="s">
        <v>0</v>
      </c>
      <c r="G32" s="15" t="s">
        <v>0</v>
      </c>
      <c r="H32" s="19" t="s">
        <v>0</v>
      </c>
      <c r="I32" s="19" t="s">
        <v>0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"/>
      <c r="AB32" s="2"/>
      <c r="AC32" s="2"/>
      <c r="AD32" s="2"/>
    </row>
    <row r="33" spans="2:30" ht="18.75" x14ac:dyDescent="0.3">
      <c r="B33" s="15" t="s">
        <v>0</v>
      </c>
      <c r="C33" s="15" t="s"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2:30" x14ac:dyDescent="0.25"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7" spans="2:30" x14ac:dyDescent="0.25">
      <c r="AA37" s="5"/>
      <c r="AB37" s="5"/>
      <c r="AC37" s="5"/>
      <c r="AD37" s="5"/>
    </row>
    <row r="38" spans="2:30" x14ac:dyDescent="0.25">
      <c r="B38" s="3" t="s">
        <v>0</v>
      </c>
    </row>
    <row r="39" spans="2:30" x14ac:dyDescent="0.25">
      <c r="B39" s="3" t="s">
        <v>0</v>
      </c>
    </row>
    <row r="40" spans="2:30" x14ac:dyDescent="0.25">
      <c r="B40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35433070866141736" bottom="0.35433070866141736" header="0.31496062992125984" footer="0.31496062992125984"/>
  <pageSetup paperSize="9" scale="59" fitToWidth="2" orientation="landscape" r:id="rId1"/>
  <headerFooter alignWithMargins="0"/>
  <rowBreaks count="1" manualBreakCount="1">
    <brk id="4" max="33" man="1"/>
  </rowBreaks>
  <colBreaks count="2" manualBreakCount="2">
    <brk id="11" max="29" man="1"/>
    <brk id="30" max="1048575" man="1"/>
  </colBreaks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Александр Л. Алехнович</cp:lastModifiedBy>
  <cp:lastPrinted>2018-09-27T20:34:00Z</cp:lastPrinted>
  <dcterms:created xsi:type="dcterms:W3CDTF">2015-04-05T12:17:14Z</dcterms:created>
  <dcterms:modified xsi:type="dcterms:W3CDTF">2018-10-08T19:00:42Z</dcterms:modified>
</cp:coreProperties>
</file>